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9048" windowHeight="4452" tabRatio="723" activeTab="1"/>
  </bookViews>
  <sheets>
    <sheet name="costo interno" sheetId="13" r:id="rId1"/>
    <sheet name="costo externo" sheetId="15" r:id="rId2"/>
  </sheets>
  <definedNames>
    <definedName name="_xlnm.Print_Area" localSheetId="1">'costo externo'!$A$4:$D$22</definedName>
    <definedName name="_xlnm.Print_Area" localSheetId="0">'costo interno'!$A$1:$F$30</definedName>
  </definedNames>
  <calcPr calcId="125725"/>
</workbook>
</file>

<file path=xl/calcChain.xml><?xml version="1.0" encoding="utf-8"?>
<calcChain xmlns="http://schemas.openxmlformats.org/spreadsheetml/2006/main">
  <c r="D15" i="15"/>
  <c r="C15"/>
  <c r="C8"/>
  <c r="C7"/>
  <c r="C6"/>
  <c r="C5"/>
  <c r="B21" i="13"/>
  <c r="B19"/>
  <c r="B5"/>
  <c r="D5" s="1"/>
  <c r="B4"/>
  <c r="C4" s="1"/>
  <c r="D6"/>
  <c r="D7"/>
  <c r="D8"/>
  <c r="C6"/>
  <c r="C7"/>
  <c r="C8"/>
  <c r="C5" l="1"/>
  <c r="D4"/>
  <c r="F6"/>
  <c r="D14" i="15"/>
  <c r="C14"/>
  <c r="C19"/>
  <c r="E8" i="13"/>
  <c r="C14"/>
  <c r="D14"/>
  <c r="F7"/>
  <c r="F8"/>
  <c r="E6"/>
  <c r="E7"/>
  <c r="E11"/>
  <c r="F11"/>
  <c r="E12"/>
  <c r="F12"/>
  <c r="E13"/>
  <c r="F13"/>
  <c r="E14"/>
  <c r="F14"/>
  <c r="E4"/>
  <c r="B9"/>
  <c r="B15" s="1"/>
  <c r="B20" s="1"/>
  <c r="C22" i="15" l="1"/>
  <c r="C21"/>
  <c r="C20"/>
  <c r="F4" i="13"/>
  <c r="E5"/>
  <c r="C9"/>
  <c r="F5"/>
  <c r="D9" l="1"/>
  <c r="C15"/>
  <c r="C21" s="1"/>
  <c r="E9"/>
  <c r="C20" l="1"/>
  <c r="E15"/>
  <c r="D15"/>
  <c r="D21" s="1"/>
  <c r="F9"/>
  <c r="E20" l="1"/>
  <c r="E21"/>
  <c r="C27" s="1"/>
  <c r="E27" s="1"/>
  <c r="D20"/>
  <c r="F15"/>
  <c r="C29" l="1"/>
  <c r="E29" s="1"/>
  <c r="C30"/>
  <c r="E30" s="1"/>
  <c r="C28"/>
  <c r="E28" s="1"/>
  <c r="F20"/>
  <c r="F21"/>
  <c r="D27" s="1"/>
  <c r="F27" s="1"/>
  <c r="D30" l="1"/>
  <c r="F30" s="1"/>
  <c r="D28"/>
  <c r="F28" s="1"/>
  <c r="D29"/>
  <c r="F29" s="1"/>
</calcChain>
</file>

<file path=xl/sharedStrings.xml><?xml version="1.0" encoding="utf-8"?>
<sst xmlns="http://schemas.openxmlformats.org/spreadsheetml/2006/main" count="120" uniqueCount="65">
  <si>
    <t xml:space="preserve"> </t>
  </si>
  <si>
    <t>estanterías</t>
  </si>
  <si>
    <t>costo hueco</t>
  </si>
  <si>
    <t>costo palet</t>
  </si>
  <si>
    <t>carretillas</t>
  </si>
  <si>
    <t>suelo</t>
  </si>
  <si>
    <t>edificio</t>
  </si>
  <si>
    <t>costos oportunidad</t>
  </si>
  <si>
    <t>A</t>
  </si>
  <si>
    <t>informatica</t>
  </si>
  <si>
    <t>seguros</t>
  </si>
  <si>
    <t>gastos generales</t>
  </si>
  <si>
    <t>luz,agua,etc</t>
  </si>
  <si>
    <t>contabilidad tradicional</t>
  </si>
  <si>
    <t>costo anual</t>
  </si>
  <si>
    <t>costo     mensual</t>
  </si>
  <si>
    <t>obsoletos</t>
  </si>
  <si>
    <t>PRODUCTOS</t>
  </si>
  <si>
    <t>costo kilo</t>
  </si>
  <si>
    <t>B</t>
  </si>
  <si>
    <t>C</t>
  </si>
  <si>
    <t>i.rotacion</t>
  </si>
  <si>
    <t>costo mensual</t>
  </si>
  <si>
    <t>COSTO LOGISTICO INTERNO</t>
  </si>
  <si>
    <t>COSTO LOGISTICO EXTERNO</t>
  </si>
  <si>
    <t>TRANSPORTE</t>
  </si>
  <si>
    <t>palet / lejano</t>
  </si>
  <si>
    <t>palet /cercano</t>
  </si>
  <si>
    <t>caja /lejano</t>
  </si>
  <si>
    <t>caja /cercano</t>
  </si>
  <si>
    <t>tarifa</t>
  </si>
  <si>
    <t>costo /kilo</t>
  </si>
  <si>
    <t>PICKING</t>
  </si>
  <si>
    <t>palet</t>
  </si>
  <si>
    <t>caja</t>
  </si>
  <si>
    <t>precio/hora</t>
  </si>
  <si>
    <t>tiempo (segundos)</t>
  </si>
  <si>
    <t>costo unitario</t>
  </si>
  <si>
    <t>costo / kilo</t>
  </si>
  <si>
    <t>aquí no influye para nada el tipo de criterio contable</t>
  </si>
  <si>
    <t>costos</t>
  </si>
  <si>
    <t>TRANSPORTE + PICKING</t>
  </si>
  <si>
    <t>inversión</t>
  </si>
  <si>
    <t>costo KILO agregado</t>
  </si>
  <si>
    <t>gastos generales total</t>
  </si>
  <si>
    <t>TOTAL GENERAL</t>
  </si>
  <si>
    <t>costo hueco ocupado</t>
  </si>
  <si>
    <t>total huecos</t>
  </si>
  <si>
    <t>huecos ocupados</t>
  </si>
  <si>
    <t>tampoco influye el índice de rotación</t>
  </si>
  <si>
    <t>subtotal</t>
  </si>
  <si>
    <t>costos totales</t>
  </si>
  <si>
    <t>costos por hueco</t>
  </si>
  <si>
    <t>m2 edificio</t>
  </si>
  <si>
    <t>amotiz. costos portunidad</t>
  </si>
  <si>
    <t>amortiz; contab tradicional</t>
  </si>
  <si>
    <t>costo m2  suelo</t>
  </si>
  <si>
    <t>costo m2 edificio</t>
  </si>
  <si>
    <t>m2 suelo</t>
  </si>
  <si>
    <t>datos de superficie, costo e índices de amortización</t>
  </si>
  <si>
    <t>caretillas</t>
  </si>
  <si>
    <t>índice ocupación</t>
  </si>
  <si>
    <t>0tros datos</t>
  </si>
  <si>
    <t>peso palet, kilos</t>
  </si>
  <si>
    <t>peso promedio caja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</si>
</sst>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"/>
    <numFmt numFmtId="166" formatCode="#,##0.0000"/>
  </numFmts>
  <fonts count="7">
    <font>
      <sz val="9"/>
      <name val="Arial Narrow"/>
    </font>
    <font>
      <b/>
      <sz val="11"/>
      <name val="Book Antiqua"/>
      <family val="1"/>
    </font>
    <font>
      <sz val="11"/>
      <name val="Book Antiqua"/>
      <family val="1"/>
    </font>
    <font>
      <b/>
      <sz val="11"/>
      <name val="Calibri"/>
      <family val="2"/>
      <scheme val="minor"/>
    </font>
    <font>
      <b/>
      <sz val="9"/>
      <name val="Arial Narrow"/>
      <family val="2"/>
    </font>
    <font>
      <b/>
      <sz val="11"/>
      <name val="Calibri"/>
      <family val="2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3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0" fontId="2" fillId="2" borderId="0" xfId="0" applyFont="1" applyFill="1" applyAlignment="1">
      <alignment horizontal="right"/>
    </xf>
    <xf numFmtId="0" fontId="1" fillId="2" borderId="0" xfId="0" applyFont="1" applyFill="1"/>
    <xf numFmtId="2" fontId="1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/>
    <xf numFmtId="0" fontId="1" fillId="4" borderId="0" xfId="0" applyFont="1" applyFill="1" applyAlignment="1">
      <alignment horizontal="center"/>
    </xf>
    <xf numFmtId="4" fontId="1" fillId="0" borderId="0" xfId="0" applyNumberFormat="1" applyFont="1"/>
    <xf numFmtId="3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 wrapText="1"/>
    </xf>
    <xf numFmtId="0" fontId="4" fillId="0" borderId="0" xfId="0" applyFont="1"/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3" fontId="2" fillId="9" borderId="0" xfId="0" applyNumberFormat="1" applyFont="1" applyFill="1"/>
    <xf numFmtId="0" fontId="2" fillId="8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3" fontId="6" fillId="0" borderId="0" xfId="0" applyNumberFormat="1" applyFont="1"/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5" fillId="1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2466975" y="0"/>
          <a:ext cx="7324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2466975" y="0"/>
          <a:ext cx="7324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097" name="Rectangle 1"/>
        <xdr:cNvSpPr>
          <a:spLocks noChangeArrowheads="1"/>
        </xdr:cNvSpPr>
      </xdr:nvSpPr>
      <xdr:spPr bwMode="auto">
        <a:xfrm>
          <a:off x="2647950" y="0"/>
          <a:ext cx="7667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098" name="Rectangle 2"/>
        <xdr:cNvSpPr>
          <a:spLocks noChangeArrowheads="1"/>
        </xdr:cNvSpPr>
      </xdr:nvSpPr>
      <xdr:spPr bwMode="auto">
        <a:xfrm>
          <a:off x="2647950" y="0"/>
          <a:ext cx="7667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topLeftCell="A19" workbookViewId="0">
      <selection activeCell="B4" sqref="B4"/>
    </sheetView>
  </sheetViews>
  <sheetFormatPr baseColWidth="10" defaultRowHeight="13.2"/>
  <cols>
    <col min="1" max="1" width="34.140625" customWidth="1"/>
    <col min="2" max="2" width="17.7109375" customWidth="1"/>
    <col min="3" max="3" width="16.85546875" customWidth="1"/>
    <col min="4" max="4" width="17.140625" customWidth="1"/>
    <col min="5" max="5" width="18.42578125" customWidth="1"/>
    <col min="6" max="6" width="16.5703125" customWidth="1"/>
    <col min="7" max="7" width="7.85546875" customWidth="1"/>
    <col min="8" max="8" width="24.42578125" customWidth="1"/>
    <col min="9" max="9" width="14.42578125" customWidth="1"/>
    <col min="10" max="10" width="17.42578125" customWidth="1"/>
    <col min="11" max="11" width="17.85546875" customWidth="1"/>
    <col min="12" max="12" width="17.5703125" customWidth="1"/>
    <col min="13" max="13" width="14" customWidth="1"/>
  </cols>
  <sheetData>
    <row r="1" spans="1:12" ht="14.4">
      <c r="A1" s="36" t="s">
        <v>23</v>
      </c>
      <c r="B1" s="37"/>
      <c r="C1" s="37"/>
      <c r="D1" s="37"/>
      <c r="E1" s="36"/>
      <c r="F1" s="37"/>
    </row>
    <row r="2" spans="1:12" ht="30" customHeight="1">
      <c r="A2" s="1" t="s">
        <v>0</v>
      </c>
      <c r="B2" s="1"/>
      <c r="C2" s="6" t="s">
        <v>13</v>
      </c>
      <c r="D2" s="6" t="s">
        <v>7</v>
      </c>
      <c r="E2" s="6" t="s">
        <v>13</v>
      </c>
      <c r="F2" s="6" t="s">
        <v>7</v>
      </c>
      <c r="G2" s="1"/>
      <c r="H2" s="2" t="s">
        <v>59</v>
      </c>
      <c r="I2" s="28"/>
      <c r="J2" s="28"/>
      <c r="K2" s="28"/>
    </row>
    <row r="3" spans="1:12" ht="48.75" customHeight="1">
      <c r="A3" s="26" t="s">
        <v>51</v>
      </c>
      <c r="B3" s="19" t="s">
        <v>42</v>
      </c>
      <c r="C3" s="39" t="s">
        <v>14</v>
      </c>
      <c r="D3" s="39"/>
      <c r="E3" s="40" t="s">
        <v>15</v>
      </c>
      <c r="F3" s="40"/>
      <c r="G3" s="1"/>
      <c r="H3" s="1"/>
      <c r="J3" s="30"/>
      <c r="K3" s="33" t="s">
        <v>55</v>
      </c>
      <c r="L3" s="33" t="s">
        <v>54</v>
      </c>
    </row>
    <row r="4" spans="1:12" ht="14.4">
      <c r="A4" s="5" t="s">
        <v>5</v>
      </c>
      <c r="B4" s="4">
        <f>I4*I7</f>
        <v>4000000</v>
      </c>
      <c r="C4" s="4">
        <f>B4*K4</f>
        <v>0</v>
      </c>
      <c r="D4" s="4">
        <f>B4*L4</f>
        <v>120000</v>
      </c>
      <c r="E4" s="4">
        <f>ROUND(C4/12,0)</f>
        <v>0</v>
      </c>
      <c r="F4" s="4">
        <f>ROUND(D4/12,0)</f>
        <v>10000</v>
      </c>
      <c r="G4" s="1"/>
      <c r="H4" s="29" t="s">
        <v>56</v>
      </c>
      <c r="I4" s="29">
        <v>400</v>
      </c>
      <c r="J4" s="30" t="s">
        <v>5</v>
      </c>
      <c r="K4" s="30">
        <v>0</v>
      </c>
      <c r="L4" s="30">
        <v>0.03</v>
      </c>
    </row>
    <row r="5" spans="1:12" ht="14.4">
      <c r="A5" s="5" t="s">
        <v>6</v>
      </c>
      <c r="B5" s="4">
        <f>I5*I8</f>
        <v>2400000</v>
      </c>
      <c r="C5" s="4">
        <f>B5*K5</f>
        <v>72000</v>
      </c>
      <c r="D5" s="4">
        <f>B5*L5</f>
        <v>72000</v>
      </c>
      <c r="E5" s="4">
        <f t="shared" ref="E5:F15" si="0">ROUND(C5/12,0)</f>
        <v>6000</v>
      </c>
      <c r="F5" s="4">
        <f t="shared" si="0"/>
        <v>6000</v>
      </c>
      <c r="G5" s="1"/>
      <c r="H5" s="29" t="s">
        <v>57</v>
      </c>
      <c r="I5" s="29">
        <v>300</v>
      </c>
      <c r="J5" s="30" t="s">
        <v>6</v>
      </c>
      <c r="K5" s="30">
        <v>0.03</v>
      </c>
      <c r="L5" s="30">
        <v>0.03</v>
      </c>
    </row>
    <row r="6" spans="1:12" ht="14.4">
      <c r="A6" s="5" t="s">
        <v>1</v>
      </c>
      <c r="B6" s="4">
        <v>180000</v>
      </c>
      <c r="C6" s="4">
        <f>B6*K6</f>
        <v>7200</v>
      </c>
      <c r="D6" s="4">
        <f>B6*L6</f>
        <v>7200</v>
      </c>
      <c r="E6" s="4">
        <f t="shared" si="0"/>
        <v>600</v>
      </c>
      <c r="F6" s="4">
        <f t="shared" si="0"/>
        <v>600</v>
      </c>
      <c r="G6" s="1"/>
      <c r="H6" s="1"/>
      <c r="J6" s="30" t="s">
        <v>1</v>
      </c>
      <c r="K6" s="30">
        <v>0.04</v>
      </c>
      <c r="L6" s="30">
        <v>0.04</v>
      </c>
    </row>
    <row r="7" spans="1:12" ht="14.4">
      <c r="A7" s="5" t="s">
        <v>4</v>
      </c>
      <c r="B7" s="4">
        <v>60000</v>
      </c>
      <c r="C7" s="4">
        <f>B7*K7</f>
        <v>12000</v>
      </c>
      <c r="D7" s="4">
        <f>B7*L7</f>
        <v>12000</v>
      </c>
      <c r="E7" s="4">
        <f t="shared" si="0"/>
        <v>1000</v>
      </c>
      <c r="F7" s="4">
        <f t="shared" si="0"/>
        <v>1000</v>
      </c>
      <c r="G7" s="1"/>
      <c r="H7" s="31" t="s">
        <v>58</v>
      </c>
      <c r="I7" s="32">
        <v>10000</v>
      </c>
      <c r="J7" s="30" t="s">
        <v>60</v>
      </c>
      <c r="K7" s="30">
        <v>0.2</v>
      </c>
      <c r="L7" s="30">
        <v>0.2</v>
      </c>
    </row>
    <row r="8" spans="1:12" ht="14.4">
      <c r="A8" s="5" t="s">
        <v>9</v>
      </c>
      <c r="B8" s="4">
        <v>50000</v>
      </c>
      <c r="C8" s="4">
        <f>B8*K8</f>
        <v>12500</v>
      </c>
      <c r="D8" s="4">
        <f>B8*L8</f>
        <v>12500</v>
      </c>
      <c r="E8" s="4">
        <f t="shared" si="0"/>
        <v>1042</v>
      </c>
      <c r="F8" s="4">
        <f t="shared" si="0"/>
        <v>1042</v>
      </c>
      <c r="G8" s="1"/>
      <c r="H8" s="31" t="s">
        <v>53</v>
      </c>
      <c r="I8" s="32">
        <v>8000</v>
      </c>
      <c r="J8" s="30" t="s">
        <v>9</v>
      </c>
      <c r="K8" s="30">
        <v>0.25</v>
      </c>
      <c r="L8" s="30">
        <v>0.25</v>
      </c>
    </row>
    <row r="9" spans="1:12" ht="14.4">
      <c r="A9" s="15" t="s">
        <v>50</v>
      </c>
      <c r="B9" s="7">
        <f>SUM(B4:B8)</f>
        <v>6690000</v>
      </c>
      <c r="C9" s="7">
        <f>SUM(C4:C8)</f>
        <v>103700</v>
      </c>
      <c r="D9" s="7">
        <f>SUM(D4:D8)</f>
        <v>223700</v>
      </c>
      <c r="E9" s="7">
        <f t="shared" si="0"/>
        <v>8642</v>
      </c>
      <c r="F9" s="7">
        <f t="shared" si="0"/>
        <v>18642</v>
      </c>
      <c r="G9" s="1"/>
      <c r="H9" s="1"/>
    </row>
    <row r="10" spans="1:12" ht="14.4">
      <c r="A10" s="1" t="s">
        <v>0</v>
      </c>
      <c r="B10" s="4"/>
      <c r="C10" s="4"/>
      <c r="D10" s="4"/>
      <c r="E10" s="4" t="s">
        <v>0</v>
      </c>
      <c r="F10" s="4" t="s">
        <v>0</v>
      </c>
      <c r="G10" s="1"/>
      <c r="H10" s="30" t="s">
        <v>61</v>
      </c>
      <c r="I10" s="30">
        <v>0.85</v>
      </c>
    </row>
    <row r="11" spans="1:12" ht="14.4">
      <c r="A11" s="5" t="s">
        <v>10</v>
      </c>
      <c r="B11" s="4"/>
      <c r="C11" s="4">
        <v>15000</v>
      </c>
      <c r="D11" s="4">
        <v>15000</v>
      </c>
      <c r="E11" s="4">
        <f t="shared" si="0"/>
        <v>1250</v>
      </c>
      <c r="F11" s="4">
        <f>ROUND(D11/12,0)</f>
        <v>1250</v>
      </c>
      <c r="G11" s="1"/>
      <c r="H11" s="1"/>
    </row>
    <row r="12" spans="1:12" ht="14.4">
      <c r="A12" s="5" t="s">
        <v>11</v>
      </c>
      <c r="B12" s="4"/>
      <c r="C12" s="4">
        <v>20000</v>
      </c>
      <c r="D12" s="4">
        <v>20000</v>
      </c>
      <c r="E12" s="4">
        <f t="shared" si="0"/>
        <v>1667</v>
      </c>
      <c r="F12" s="4">
        <f>ROUND(D12/12,0)</f>
        <v>1667</v>
      </c>
      <c r="G12" s="1"/>
      <c r="H12" s="1"/>
    </row>
    <row r="13" spans="1:12" ht="14.4">
      <c r="A13" s="5" t="s">
        <v>12</v>
      </c>
      <c r="B13" s="4"/>
      <c r="C13" s="4">
        <v>15000</v>
      </c>
      <c r="D13" s="4">
        <v>15000</v>
      </c>
      <c r="E13" s="4">
        <f t="shared" si="0"/>
        <v>1250</v>
      </c>
      <c r="F13" s="4">
        <f>ROUND(D13/12,0)</f>
        <v>1250</v>
      </c>
      <c r="G13" s="1"/>
      <c r="H13" s="1"/>
    </row>
    <row r="14" spans="1:12" ht="14.4">
      <c r="A14" s="2" t="s">
        <v>44</v>
      </c>
      <c r="B14" s="4"/>
      <c r="C14" s="7">
        <f>SUM(C11:C13)</f>
        <v>50000</v>
      </c>
      <c r="D14" s="7">
        <f>SUM(D11:D13)</f>
        <v>50000</v>
      </c>
      <c r="E14" s="7">
        <f t="shared" si="0"/>
        <v>4167</v>
      </c>
      <c r="F14" s="7">
        <f>ROUND(D14/12,0)</f>
        <v>4167</v>
      </c>
      <c r="G14" s="1"/>
      <c r="H14" s="1"/>
    </row>
    <row r="15" spans="1:12" ht="14.4">
      <c r="A15" s="2" t="s">
        <v>45</v>
      </c>
      <c r="B15" s="7">
        <f>B9+B14</f>
        <v>6690000</v>
      </c>
      <c r="C15" s="7">
        <f>C9+C14</f>
        <v>153700</v>
      </c>
      <c r="D15" s="7">
        <f>D9+D14</f>
        <v>273700</v>
      </c>
      <c r="E15" s="7">
        <f t="shared" si="0"/>
        <v>12808</v>
      </c>
      <c r="F15" s="7">
        <f>ROUND(D15/12,0)</f>
        <v>22808</v>
      </c>
      <c r="G15" s="1"/>
      <c r="H15" s="1"/>
    </row>
    <row r="16" spans="1:12" ht="14.4">
      <c r="A16" s="1"/>
      <c r="B16" s="4"/>
      <c r="C16" s="4"/>
      <c r="D16" s="4"/>
      <c r="E16" s="4" t="s">
        <v>0</v>
      </c>
      <c r="F16" s="4" t="s">
        <v>0</v>
      </c>
      <c r="G16" s="1"/>
      <c r="H16" s="1"/>
    </row>
    <row r="17" spans="1:8" ht="14.4">
      <c r="A17" s="26" t="s">
        <v>52</v>
      </c>
      <c r="B17" s="19" t="s">
        <v>42</v>
      </c>
      <c r="C17" s="39" t="s">
        <v>14</v>
      </c>
      <c r="D17" s="39"/>
      <c r="E17" s="40" t="s">
        <v>15</v>
      </c>
      <c r="F17" s="40"/>
      <c r="G17" s="1"/>
      <c r="H17" s="1"/>
    </row>
    <row r="18" spans="1:8" ht="14.4">
      <c r="A18" s="5" t="s">
        <v>47</v>
      </c>
      <c r="B18" s="4">
        <v>6000</v>
      </c>
      <c r="C18" s="4"/>
      <c r="D18" s="4"/>
      <c r="E18" s="4" t="s">
        <v>0</v>
      </c>
      <c r="F18" s="4" t="s">
        <v>0</v>
      </c>
      <c r="G18" s="1"/>
      <c r="H18" s="1"/>
    </row>
    <row r="19" spans="1:8" ht="14.4">
      <c r="A19" s="5" t="s">
        <v>48</v>
      </c>
      <c r="B19" s="4">
        <f>B18*I10</f>
        <v>5100</v>
      </c>
      <c r="C19" s="4"/>
      <c r="D19" s="4"/>
      <c r="E19" s="4" t="s">
        <v>0</v>
      </c>
      <c r="F19" s="4" t="s">
        <v>0</v>
      </c>
      <c r="G19" s="1"/>
      <c r="H19" s="1"/>
    </row>
    <row r="20" spans="1:8" ht="14.4">
      <c r="A20" s="5" t="s">
        <v>2</v>
      </c>
      <c r="B20" s="20">
        <f>B15/$B$18</f>
        <v>1115</v>
      </c>
      <c r="C20" s="20">
        <f>C15/$B$18</f>
        <v>25.616666666666667</v>
      </c>
      <c r="D20" s="20">
        <f>D15/$B$18</f>
        <v>45.616666666666667</v>
      </c>
      <c r="E20" s="20">
        <f>E15/$B$18</f>
        <v>2.1346666666666665</v>
      </c>
      <c r="F20" s="20">
        <f>F15/$B$18</f>
        <v>3.8013333333333335</v>
      </c>
      <c r="G20" s="1"/>
      <c r="H20" s="1"/>
    </row>
    <row r="21" spans="1:8" ht="14.4">
      <c r="A21" s="5" t="s">
        <v>46</v>
      </c>
      <c r="B21" s="20">
        <f>B20/I10</f>
        <v>1311.7647058823529</v>
      </c>
      <c r="C21" s="20">
        <f>C15/$B$19</f>
        <v>30.137254901960784</v>
      </c>
      <c r="D21" s="20">
        <f>D15/$B$19</f>
        <v>53.666666666666664</v>
      </c>
      <c r="E21" s="20">
        <f>E15/$B$19</f>
        <v>2.5113725490196077</v>
      </c>
      <c r="F21" s="20">
        <f>F15/$B$19</f>
        <v>4.4721568627450976</v>
      </c>
      <c r="G21" s="1"/>
      <c r="H21" s="1"/>
    </row>
    <row r="22" spans="1:8" ht="14.4">
      <c r="A22" s="5"/>
      <c r="B22" s="2"/>
      <c r="C22" s="8"/>
      <c r="D22" s="8"/>
      <c r="E22" s="8"/>
      <c r="F22" s="8"/>
      <c r="G22" s="1"/>
      <c r="H22" s="1"/>
    </row>
    <row r="23" spans="1:8" s="14" customFormat="1" ht="14.4">
      <c r="A23" s="10"/>
      <c r="B23" s="11"/>
      <c r="C23" s="12"/>
      <c r="D23" s="12"/>
      <c r="E23" s="12"/>
      <c r="F23" s="12"/>
      <c r="G23" s="13"/>
      <c r="H23" s="13"/>
    </row>
    <row r="24" spans="1:8" ht="14.4">
      <c r="A24" s="5"/>
      <c r="B24" s="2"/>
      <c r="C24" s="36" t="s">
        <v>22</v>
      </c>
      <c r="D24" s="37"/>
      <c r="E24" s="37"/>
      <c r="F24" s="38"/>
      <c r="G24" s="1"/>
      <c r="H24" s="1"/>
    </row>
    <row r="25" spans="1:8" ht="28.8">
      <c r="A25" s="26" t="s">
        <v>17</v>
      </c>
      <c r="B25" s="2"/>
      <c r="C25" s="6" t="s">
        <v>13</v>
      </c>
      <c r="D25" s="6" t="s">
        <v>7</v>
      </c>
      <c r="E25" s="6" t="s">
        <v>13</v>
      </c>
      <c r="F25" s="6" t="s">
        <v>7</v>
      </c>
      <c r="G25" s="1"/>
      <c r="H25" s="1"/>
    </row>
    <row r="26" spans="1:8" ht="14.4">
      <c r="A26" s="1"/>
      <c r="B26" s="3" t="s">
        <v>21</v>
      </c>
      <c r="C26" s="36" t="s">
        <v>3</v>
      </c>
      <c r="D26" s="37"/>
      <c r="E26" s="36" t="s">
        <v>18</v>
      </c>
      <c r="F26" s="37"/>
      <c r="G26" s="1"/>
      <c r="H26" s="1"/>
    </row>
    <row r="27" spans="1:8" ht="14.4">
      <c r="A27" s="3" t="s">
        <v>8</v>
      </c>
      <c r="B27" s="3">
        <v>12</v>
      </c>
      <c r="C27" s="8">
        <f>$E$21*(12/B27)</f>
        <v>2.5113725490196077</v>
      </c>
      <c r="D27" s="8">
        <f>$F$21*(12/B27)</f>
        <v>4.4721568627450976</v>
      </c>
      <c r="E27" s="9">
        <f t="shared" ref="E27:F30" si="1">ROUND(C27/800,5)</f>
        <v>3.14E-3</v>
      </c>
      <c r="F27" s="9">
        <f t="shared" si="1"/>
        <v>5.5900000000000004E-3</v>
      </c>
    </row>
    <row r="28" spans="1:8" ht="14.4">
      <c r="A28" s="3" t="s">
        <v>19</v>
      </c>
      <c r="B28" s="3">
        <v>6</v>
      </c>
      <c r="C28" s="8">
        <f>$E$21*(12/B28)</f>
        <v>5.0227450980392154</v>
      </c>
      <c r="D28" s="8">
        <f>$F$21*(12/B28)</f>
        <v>8.9443137254901952</v>
      </c>
      <c r="E28" s="9">
        <f t="shared" si="1"/>
        <v>6.28E-3</v>
      </c>
      <c r="F28" s="9">
        <f t="shared" si="1"/>
        <v>1.1180000000000001E-2</v>
      </c>
    </row>
    <row r="29" spans="1:8" ht="14.4">
      <c r="A29" s="3" t="s">
        <v>20</v>
      </c>
      <c r="B29" s="3">
        <v>4</v>
      </c>
      <c r="C29" s="8">
        <f>$E$21*(12/B29)</f>
        <v>7.5341176470588227</v>
      </c>
      <c r="D29" s="8">
        <f>$F$21*(12/B29)</f>
        <v>13.416470588235292</v>
      </c>
      <c r="E29" s="9">
        <f t="shared" si="1"/>
        <v>9.4199999999999996E-3</v>
      </c>
      <c r="F29" s="9">
        <f t="shared" si="1"/>
        <v>1.677E-2</v>
      </c>
    </row>
    <row r="30" spans="1:8" ht="14.4">
      <c r="A30" s="3" t="s">
        <v>16</v>
      </c>
      <c r="B30" s="3">
        <v>1</v>
      </c>
      <c r="C30" s="8">
        <f>$E$21*(12/B30)</f>
        <v>30.136470588235291</v>
      </c>
      <c r="D30" s="8">
        <f>$F$21*(12/B30)</f>
        <v>53.665882352941168</v>
      </c>
      <c r="E30" s="9">
        <f t="shared" si="1"/>
        <v>3.7670000000000002E-2</v>
      </c>
      <c r="F30" s="9">
        <f t="shared" si="1"/>
        <v>6.7080000000000001E-2</v>
      </c>
    </row>
    <row r="31" spans="1:8" ht="14.4">
      <c r="A31" s="5" t="s">
        <v>0</v>
      </c>
    </row>
  </sheetData>
  <mergeCells count="9">
    <mergeCell ref="C26:D26"/>
    <mergeCell ref="E26:F26"/>
    <mergeCell ref="C24:F24"/>
    <mergeCell ref="A1:D1"/>
    <mergeCell ref="E1:F1"/>
    <mergeCell ref="C17:D17"/>
    <mergeCell ref="E17:F17"/>
    <mergeCell ref="C3:D3"/>
    <mergeCell ref="E3:F3"/>
  </mergeCells>
  <phoneticPr fontId="0" type="noConversion"/>
  <pageMargins left="0.78740157480314965" right="0.39370078740157483" top="1.1811023622047245" bottom="0.59055118110236227" header="0.59055118110236227" footer="0.39370078740157483"/>
  <pageSetup paperSize="9" scale="92" orientation="portrait" horizontalDpi="4294967292" verticalDpi="1200" r:id="rId1"/>
  <headerFooter alignWithMargins="0">
    <oddHeader>&amp;L&amp;"Book Antiqua,Negrita"&amp;11costos, cuestionarios&amp;C&amp;"Book Antiqua,Negrita"&amp;11costo interno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abSelected="1" topLeftCell="A7" workbookViewId="0">
      <selection activeCell="C20" sqref="C20"/>
    </sheetView>
  </sheetViews>
  <sheetFormatPr baseColWidth="10" defaultRowHeight="13.2"/>
  <cols>
    <col min="1" max="1" width="25" customWidth="1"/>
    <col min="2" max="2" width="16.28515625" customWidth="1"/>
    <col min="3" max="3" width="19.140625" customWidth="1"/>
    <col min="4" max="4" width="19" customWidth="1"/>
    <col min="5" max="5" width="28.140625" customWidth="1"/>
    <col min="6" max="6" width="10.42578125" customWidth="1"/>
    <col min="7" max="7" width="19" customWidth="1"/>
    <col min="8" max="8" width="20.42578125" customWidth="1"/>
    <col min="9" max="9" width="14.42578125" customWidth="1"/>
    <col min="10" max="10" width="17.42578125" customWidth="1"/>
    <col min="11" max="11" width="17.85546875" customWidth="1"/>
    <col min="12" max="12" width="17.5703125" customWidth="1"/>
    <col min="13" max="13" width="14" customWidth="1"/>
  </cols>
  <sheetData>
    <row r="1" spans="1:8" ht="14.4">
      <c r="A1" s="36" t="s">
        <v>24</v>
      </c>
      <c r="B1" s="37"/>
      <c r="C1" s="37"/>
      <c r="D1" s="37"/>
      <c r="E1" s="1"/>
      <c r="F1" s="1"/>
    </row>
    <row r="2" spans="1:8" ht="17.25" customHeight="1">
      <c r="A2" s="41" t="s">
        <v>39</v>
      </c>
      <c r="B2" s="41"/>
      <c r="C2" s="41"/>
      <c r="D2" s="6" t="s">
        <v>0</v>
      </c>
      <c r="E2" s="6" t="s">
        <v>0</v>
      </c>
      <c r="F2" s="6" t="s">
        <v>0</v>
      </c>
      <c r="G2" s="1"/>
      <c r="H2" s="1"/>
    </row>
    <row r="3" spans="1:8" ht="17.25" customHeight="1">
      <c r="A3" s="41" t="s">
        <v>49</v>
      </c>
      <c r="B3" s="41"/>
      <c r="C3" s="41"/>
      <c r="D3" s="6"/>
      <c r="E3" s="42" t="s">
        <v>62</v>
      </c>
      <c r="F3" s="34"/>
      <c r="G3" s="1"/>
      <c r="H3" s="1"/>
    </row>
    <row r="4" spans="1:8" ht="14.4">
      <c r="A4" s="26" t="s">
        <v>25</v>
      </c>
      <c r="B4" s="26" t="s">
        <v>30</v>
      </c>
      <c r="C4" s="26" t="s">
        <v>31</v>
      </c>
      <c r="D4" s="4"/>
      <c r="E4" s="35" t="s">
        <v>63</v>
      </c>
      <c r="F4" s="35">
        <v>800</v>
      </c>
      <c r="G4" s="1"/>
      <c r="H4" s="1"/>
    </row>
    <row r="5" spans="1:8" ht="14.4">
      <c r="A5" s="5" t="s">
        <v>26</v>
      </c>
      <c r="B5" s="21">
        <v>40</v>
      </c>
      <c r="C5" s="22">
        <f>ROUND($B5/$F$4,4)</f>
        <v>0.05</v>
      </c>
      <c r="D5" s="18" t="s">
        <v>0</v>
      </c>
      <c r="E5" s="35" t="s">
        <v>64</v>
      </c>
      <c r="F5" s="35">
        <v>6</v>
      </c>
      <c r="G5" s="1"/>
      <c r="H5" s="1"/>
    </row>
    <row r="6" spans="1:8" ht="14.4">
      <c r="A6" s="5" t="s">
        <v>27</v>
      </c>
      <c r="B6" s="21">
        <v>30</v>
      </c>
      <c r="C6" s="22">
        <f>ROUND($B6/$F$4,4)</f>
        <v>3.7499999999999999E-2</v>
      </c>
      <c r="D6" s="18" t="s">
        <v>0</v>
      </c>
      <c r="E6" s="4" t="s">
        <v>0</v>
      </c>
      <c r="F6" s="4"/>
      <c r="G6" s="1"/>
      <c r="H6" s="1"/>
    </row>
    <row r="7" spans="1:8" ht="14.4">
      <c r="A7" s="5" t="s">
        <v>28</v>
      </c>
      <c r="B7" s="23">
        <v>0.4</v>
      </c>
      <c r="C7" s="22">
        <f>ROUND($B7/$F$5,4)</f>
        <v>6.6699999999999995E-2</v>
      </c>
      <c r="D7" s="18" t="s">
        <v>0</v>
      </c>
      <c r="E7" s="4" t="s">
        <v>0</v>
      </c>
      <c r="F7" s="4"/>
      <c r="G7" s="1"/>
      <c r="H7" s="1"/>
    </row>
    <row r="8" spans="1:8" ht="14.4">
      <c r="A8" s="5" t="s">
        <v>29</v>
      </c>
      <c r="B8" s="23">
        <v>0.3</v>
      </c>
      <c r="C8" s="22">
        <f>ROUND($B8/$F$5,4)</f>
        <v>0.05</v>
      </c>
      <c r="D8" s="18" t="s">
        <v>0</v>
      </c>
      <c r="E8" s="4" t="s">
        <v>0</v>
      </c>
      <c r="F8" s="4"/>
      <c r="G8" s="1"/>
      <c r="H8" s="1"/>
    </row>
    <row r="9" spans="1:8" ht="14.4">
      <c r="A9" s="5"/>
      <c r="B9" s="17"/>
      <c r="C9" s="18"/>
      <c r="D9" s="18"/>
      <c r="E9" s="4"/>
      <c r="F9" s="4"/>
      <c r="G9" s="1"/>
      <c r="H9" s="1"/>
    </row>
    <row r="10" spans="1:8" ht="14.4">
      <c r="A10" s="1"/>
      <c r="B10" s="4"/>
      <c r="C10" s="4"/>
      <c r="D10" s="4"/>
      <c r="E10" s="4" t="s">
        <v>0</v>
      </c>
      <c r="F10" s="4"/>
      <c r="G10" s="1"/>
      <c r="H10" s="1"/>
    </row>
    <row r="11" spans="1:8" ht="14.4">
      <c r="A11" s="26" t="s">
        <v>32</v>
      </c>
      <c r="B11" s="4"/>
      <c r="C11" s="36" t="s">
        <v>40</v>
      </c>
      <c r="D11" s="37"/>
      <c r="E11" s="4" t="s">
        <v>0</v>
      </c>
      <c r="F11" s="4"/>
      <c r="G11" s="1"/>
      <c r="H11" s="1"/>
    </row>
    <row r="12" spans="1:8" ht="14.4">
      <c r="A12" s="5" t="s">
        <v>35</v>
      </c>
      <c r="B12" s="21">
        <v>25</v>
      </c>
      <c r="C12" s="26" t="s">
        <v>33</v>
      </c>
      <c r="D12" s="26" t="s">
        <v>34</v>
      </c>
      <c r="E12" s="4" t="s">
        <v>0</v>
      </c>
      <c r="F12" s="4"/>
      <c r="G12" s="1"/>
      <c r="H12" s="1"/>
    </row>
    <row r="13" spans="1:8" ht="14.4">
      <c r="A13" s="5" t="s">
        <v>36</v>
      </c>
      <c r="B13" s="4" t="s">
        <v>0</v>
      </c>
      <c r="C13" s="21">
        <v>60</v>
      </c>
      <c r="D13" s="21">
        <v>75</v>
      </c>
      <c r="E13" s="4" t="s">
        <v>0</v>
      </c>
      <c r="F13" s="4"/>
      <c r="G13" s="1"/>
      <c r="H13" s="1"/>
    </row>
    <row r="14" spans="1:8" ht="14.4">
      <c r="A14" s="5" t="s">
        <v>37</v>
      </c>
      <c r="B14" s="2" t="s">
        <v>0</v>
      </c>
      <c r="C14" s="24">
        <f>$B$12*C13/3600</f>
        <v>0.41666666666666669</v>
      </c>
      <c r="D14" s="24">
        <f>$B$12*D13/3600</f>
        <v>0.52083333333333337</v>
      </c>
      <c r="E14" s="4" t="s">
        <v>0</v>
      </c>
      <c r="F14" s="4"/>
      <c r="G14" s="1"/>
      <c r="H14" s="1"/>
    </row>
    <row r="15" spans="1:8" ht="14.4">
      <c r="A15" s="5" t="s">
        <v>38</v>
      </c>
      <c r="B15" s="2" t="s">
        <v>0</v>
      </c>
      <c r="C15" s="25">
        <f>C14/$F$4</f>
        <v>5.2083333333333333E-4</v>
      </c>
      <c r="D15" s="25">
        <f>D14/$F$5</f>
        <v>8.6805555555555566E-2</v>
      </c>
      <c r="E15" s="4" t="s">
        <v>0</v>
      </c>
      <c r="F15" s="4"/>
      <c r="G15" s="1"/>
      <c r="H15" s="1"/>
    </row>
    <row r="18" spans="1:4" ht="28.8">
      <c r="A18" s="27" t="s">
        <v>41</v>
      </c>
      <c r="B18" s="15" t="s">
        <v>0</v>
      </c>
      <c r="C18" s="27" t="s">
        <v>43</v>
      </c>
    </row>
    <row r="19" spans="1:4" ht="14.4">
      <c r="A19" s="5" t="s">
        <v>26</v>
      </c>
      <c r="B19" s="16" t="s">
        <v>0</v>
      </c>
      <c r="C19" s="22">
        <f>C5+C15</f>
        <v>5.0520833333333334E-2</v>
      </c>
      <c r="D19" s="18" t="s">
        <v>0</v>
      </c>
    </row>
    <row r="20" spans="1:4" ht="14.4">
      <c r="A20" s="5" t="s">
        <v>27</v>
      </c>
      <c r="B20" s="16" t="s">
        <v>0</v>
      </c>
      <c r="C20" s="22">
        <f>C6+C15</f>
        <v>3.802083333333333E-2</v>
      </c>
      <c r="D20" s="18" t="s">
        <v>0</v>
      </c>
    </row>
    <row r="21" spans="1:4" ht="14.4">
      <c r="A21" s="5" t="s">
        <v>28</v>
      </c>
      <c r="B21" s="17" t="s">
        <v>0</v>
      </c>
      <c r="C21" s="22">
        <f>C7+D15</f>
        <v>0.15350555555555556</v>
      </c>
      <c r="D21" s="18" t="s">
        <v>0</v>
      </c>
    </row>
    <row r="22" spans="1:4" ht="14.4">
      <c r="A22" s="5" t="s">
        <v>29</v>
      </c>
      <c r="B22" s="17" t="s">
        <v>0</v>
      </c>
      <c r="C22" s="22">
        <f>C8+D15</f>
        <v>0.13680555555555557</v>
      </c>
      <c r="D22" s="18" t="s">
        <v>0</v>
      </c>
    </row>
  </sheetData>
  <mergeCells count="4">
    <mergeCell ref="A2:C2"/>
    <mergeCell ref="C11:D11"/>
    <mergeCell ref="A1:D1"/>
    <mergeCell ref="A3:C3"/>
  </mergeCells>
  <phoneticPr fontId="0" type="noConversion"/>
  <printOptions gridLines="1"/>
  <pageMargins left="0.78740157480314965" right="0.39370078740157483" top="1.1811023622047245" bottom="0.39370078740157483" header="0.59055118110236227" footer="0.19685039370078741"/>
  <pageSetup paperSize="9" orientation="portrait" horizontalDpi="1200" verticalDpi="1200" r:id="rId1"/>
  <headerFooter alignWithMargins="0">
    <oddHeader>&amp;L&amp;"Book Antiqua,Negrita"&amp;11costos, cuestionarios&amp;C&amp;"Book Antiqua,Negrita"&amp;10costo externo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costo interno</vt:lpstr>
      <vt:lpstr>costo externo</vt:lpstr>
      <vt:lpstr>'costo externo'!Área_de_impresión</vt:lpstr>
      <vt:lpstr>'costo interno'!Área_de_impresión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2002-03-15T11:06:04Z</cp:lastPrinted>
  <dcterms:created xsi:type="dcterms:W3CDTF">1999-02-19T03:21:46Z</dcterms:created>
  <dcterms:modified xsi:type="dcterms:W3CDTF">2020-12-08T13:05:55Z</dcterms:modified>
</cp:coreProperties>
</file>